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tabRatio="365" activeTab="0"/>
  </bookViews>
  <sheets>
    <sheet name="LIQUID" sheetId="1" r:id="rId1"/>
  </sheets>
  <definedNames>
    <definedName name="_xlnm.Print_Area" localSheetId="0">'LIQUID'!$A$1:$M$75</definedName>
  </definedNames>
  <calcPr fullCalcOnLoad="1"/>
</workbook>
</file>

<file path=xl/sharedStrings.xml><?xml version="1.0" encoding="utf-8"?>
<sst xmlns="http://schemas.openxmlformats.org/spreadsheetml/2006/main" count="82" uniqueCount="65">
  <si>
    <t>製造番号</t>
  </si>
  <si>
    <t>TAG NO.</t>
  </si>
  <si>
    <t>型式</t>
  </si>
  <si>
    <t>入力仕様 ：</t>
  </si>
  <si>
    <t>設計仕様 ：</t>
  </si>
  <si>
    <t>計算結果 ：</t>
  </si>
  <si>
    <t>客先</t>
  </si>
  <si>
    <t>流体を流すに必要な圧力を加算して予想圧力損失として計算したものです。</t>
  </si>
  <si>
    <t>備考</t>
  </si>
  <si>
    <t>フロート上下の差圧とはフロートを浮かすために必要な差圧であり</t>
  </si>
  <si>
    <t>予想最大圧力損失とはこの差圧値に15％加算した値です。</t>
  </si>
  <si>
    <t>流量％</t>
  </si>
  <si>
    <t>流量指示値</t>
  </si>
  <si>
    <t>流量値入力</t>
  </si>
  <si>
    <t>この場での圧力損失とは流量計に流体を流した時に損失する圧力を云っているのであり</t>
  </si>
  <si>
    <t>流量を流すことができる最小圧力を云っているものではありません。</t>
  </si>
  <si>
    <t>弊社へお問い合わせする場合は製造番号をご連絡ください。</t>
  </si>
  <si>
    <t>実際の流量計の圧力損失は実測して求める必要がありますし、構造が特殊な場合</t>
  </si>
  <si>
    <t>本計算書は標準的な構造の面積流量計のフロート上下に加わる差圧を計算し</t>
  </si>
  <si>
    <t>テーパ管内径の最大値及び最小値は実測するか、弊社へお問い合わせください。</t>
  </si>
  <si>
    <r>
      <t>D</t>
    </r>
    <r>
      <rPr>
        <sz val="12"/>
        <rFont val="ＭＳ Ｐゴシック"/>
        <family val="3"/>
      </rPr>
      <t>0</t>
    </r>
  </si>
  <si>
    <r>
      <t>D</t>
    </r>
    <r>
      <rPr>
        <sz val="12"/>
        <rFont val="ＭＳ Ｐゴシック"/>
        <family val="3"/>
      </rPr>
      <t>3</t>
    </r>
  </si>
  <si>
    <t>L</t>
  </si>
  <si>
    <r>
      <t>L</t>
    </r>
    <r>
      <rPr>
        <sz val="12"/>
        <rFont val="ＭＳ Ｐゴシック"/>
        <family val="3"/>
      </rPr>
      <t>1</t>
    </r>
  </si>
  <si>
    <r>
      <t>L</t>
    </r>
    <r>
      <rPr>
        <sz val="12"/>
        <rFont val="ＭＳ Ｐゴシック"/>
        <family val="3"/>
      </rPr>
      <t>B</t>
    </r>
  </si>
  <si>
    <r>
      <t>L</t>
    </r>
    <r>
      <rPr>
        <sz val="12"/>
        <rFont val="ＭＳ Ｐゴシック"/>
        <family val="3"/>
      </rPr>
      <t>P</t>
    </r>
  </si>
  <si>
    <r>
      <t>D</t>
    </r>
    <r>
      <rPr>
        <sz val="12"/>
        <rFont val="ＭＳ Ｐゴシック"/>
        <family val="3"/>
      </rPr>
      <t>2</t>
    </r>
  </si>
  <si>
    <r>
      <t>D</t>
    </r>
    <r>
      <rPr>
        <sz val="12"/>
        <rFont val="ＭＳ Ｐゴシック"/>
        <family val="3"/>
      </rPr>
      <t>1</t>
    </r>
  </si>
  <si>
    <r>
      <t>D</t>
    </r>
    <r>
      <rPr>
        <sz val="12"/>
        <rFont val="ＭＳ Ｐゴシック"/>
        <family val="3"/>
      </rPr>
      <t>f</t>
    </r>
  </si>
  <si>
    <r>
      <t>c</t>
    </r>
    <r>
      <rPr>
        <sz val="12"/>
        <rFont val="ＭＳ Ｐゴシック"/>
        <family val="3"/>
      </rPr>
      <t>m^2</t>
    </r>
  </si>
  <si>
    <t>（計算値）</t>
  </si>
  <si>
    <t>テーパ BOTTOM DIA  mm</t>
  </si>
  <si>
    <t>テーパMAX TOP DIA  mm</t>
  </si>
  <si>
    <r>
      <t xml:space="preserve">テーパ全長             </t>
    </r>
    <r>
      <rPr>
        <sz val="12"/>
        <rFont val="ＭＳ Ｐゴシック"/>
        <family val="3"/>
      </rPr>
      <t xml:space="preserve">   </t>
    </r>
    <r>
      <rPr>
        <sz val="12"/>
        <rFont val="ＭＳ Ｐゴシック"/>
        <family val="3"/>
      </rPr>
      <t>mm</t>
    </r>
  </si>
  <si>
    <r>
      <t xml:space="preserve">テーパリフト　　　      </t>
    </r>
    <r>
      <rPr>
        <sz val="12"/>
        <rFont val="ＭＳ Ｐゴシック"/>
        <family val="3"/>
      </rPr>
      <t xml:space="preserve">   </t>
    </r>
    <r>
      <rPr>
        <sz val="12"/>
        <rFont val="ＭＳ Ｐゴシック"/>
        <family val="3"/>
      </rPr>
      <t>mm</t>
    </r>
  </si>
  <si>
    <r>
      <t xml:space="preserve">テーパリフトBOTTOM </t>
    </r>
    <r>
      <rPr>
        <sz val="12"/>
        <rFont val="ＭＳ Ｐゴシック"/>
        <family val="3"/>
      </rPr>
      <t xml:space="preserve"> </t>
    </r>
    <r>
      <rPr>
        <sz val="12"/>
        <rFont val="ＭＳ Ｐゴシック"/>
        <family val="3"/>
      </rPr>
      <t>mm</t>
    </r>
  </si>
  <si>
    <r>
      <t xml:space="preserve">テーパリフトTOP      </t>
    </r>
    <r>
      <rPr>
        <sz val="12"/>
        <rFont val="ＭＳ Ｐゴシック"/>
        <family val="3"/>
      </rPr>
      <t xml:space="preserve"> </t>
    </r>
    <r>
      <rPr>
        <sz val="12"/>
        <rFont val="ＭＳ Ｐゴシック"/>
        <family val="3"/>
      </rPr>
      <t xml:space="preserve">  </t>
    </r>
    <r>
      <rPr>
        <sz val="12"/>
        <rFont val="ＭＳ Ｐゴシック"/>
        <family val="3"/>
      </rPr>
      <t>mm</t>
    </r>
  </si>
  <si>
    <t>テーパリフトTOP DIA   mm</t>
  </si>
  <si>
    <r>
      <t xml:space="preserve">テパゼロテン DIA       </t>
    </r>
    <r>
      <rPr>
        <sz val="12"/>
        <rFont val="ＭＳ Ｐゴシック"/>
        <family val="3"/>
      </rPr>
      <t xml:space="preserve"> </t>
    </r>
    <r>
      <rPr>
        <sz val="12"/>
        <rFont val="ＭＳ Ｐゴシック"/>
        <family val="3"/>
      </rPr>
      <t>mm</t>
    </r>
  </si>
  <si>
    <r>
      <t xml:space="preserve">フロート </t>
    </r>
    <r>
      <rPr>
        <sz val="12"/>
        <rFont val="ＭＳ Ｐゴシック"/>
        <family val="3"/>
      </rPr>
      <t xml:space="preserve">DIA  </t>
    </r>
    <r>
      <rPr>
        <sz val="12"/>
        <rFont val="ＭＳ Ｐゴシック"/>
        <family val="3"/>
      </rPr>
      <t xml:space="preserve">            </t>
    </r>
    <r>
      <rPr>
        <sz val="12"/>
        <rFont val="ＭＳ Ｐゴシック"/>
        <family val="3"/>
      </rPr>
      <t xml:space="preserve">  </t>
    </r>
    <r>
      <rPr>
        <sz val="12"/>
        <rFont val="ＭＳ Ｐゴシック"/>
        <family val="3"/>
      </rPr>
      <t>mm</t>
    </r>
  </si>
  <si>
    <t>管内径面積</t>
  </si>
  <si>
    <t>フロート面積</t>
  </si>
  <si>
    <t>テーパTOP径面積</t>
  </si>
  <si>
    <t>テーパゼロテン径面積</t>
  </si>
  <si>
    <t>通過面積 MAX</t>
  </si>
  <si>
    <r>
      <t>フロート上下の差圧　　 　　　</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</si>
  <si>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P</t>
    </r>
    <r>
      <rPr>
        <sz val="12"/>
        <rFont val="ＭＳ Ｐゴシック"/>
        <family val="3"/>
      </rPr>
      <t>a パスカル</t>
    </r>
  </si>
  <si>
    <t>色枠内入力</t>
  </si>
  <si>
    <t>目盛相当長さ</t>
  </si>
  <si>
    <t>本計算書はご使用の流量計の性能、仕様を保証するものではありません。</t>
  </si>
  <si>
    <t>流体工業株式会社</t>
  </si>
  <si>
    <r>
      <t xml:space="preserve">管内径部流速 </t>
    </r>
    <r>
      <rPr>
        <sz val="12"/>
        <rFont val="ＭＳ Ｐゴシック"/>
        <family val="3"/>
      </rPr>
      <t xml:space="preserve"> ΦD0</t>
    </r>
  </si>
  <si>
    <r>
      <t>m/</t>
    </r>
    <r>
      <rPr>
        <sz val="12"/>
        <rFont val="ＭＳ Ｐゴシック"/>
        <family val="3"/>
      </rPr>
      <t>sec</t>
    </r>
  </si>
  <si>
    <t>m^3/h　液体流量</t>
  </si>
  <si>
    <t>面積流量計　予想圧力損失計算書：液体</t>
  </si>
  <si>
    <t>液体名称</t>
  </si>
  <si>
    <t>流量レンジ最大流量　  m^3/h</t>
  </si>
  <si>
    <r>
      <t xml:space="preserve">液体密度   </t>
    </r>
    <r>
      <rPr>
        <sz val="12"/>
        <rFont val="ＭＳ Ｐゴシック"/>
        <family val="3"/>
      </rPr>
      <t xml:space="preserve"> </t>
    </r>
    <r>
      <rPr>
        <sz val="12"/>
        <rFont val="ＭＳ Ｐゴシック"/>
        <family val="3"/>
      </rPr>
      <t>kg/m^3</t>
    </r>
  </si>
  <si>
    <r>
      <t>フロート上下の差圧　　 　　　</t>
    </r>
    <r>
      <rPr>
        <sz val="12"/>
        <rFont val="ＭＳ Ｐゴシック"/>
        <family val="3"/>
      </rPr>
      <t>k</t>
    </r>
    <r>
      <rPr>
        <sz val="12"/>
        <rFont val="ＭＳ Ｐゴシック"/>
        <family val="3"/>
      </rPr>
      <t>Pa パスカル</t>
    </r>
  </si>
  <si>
    <r>
      <t>予想最大圧力損失計算値　</t>
    </r>
    <r>
      <rPr>
        <sz val="12"/>
        <rFont val="ＭＳ Ｐゴシック"/>
        <family val="3"/>
      </rPr>
      <t xml:space="preserve"> </t>
    </r>
    <r>
      <rPr>
        <sz val="12"/>
        <rFont val="ＭＳ Ｐゴシック"/>
        <family val="3"/>
      </rPr>
      <t>k</t>
    </r>
    <r>
      <rPr>
        <sz val="12"/>
        <rFont val="ＭＳ Ｐゴシック"/>
        <family val="3"/>
      </rPr>
      <t>P</t>
    </r>
    <r>
      <rPr>
        <sz val="12"/>
        <rFont val="ＭＳ Ｐゴシック"/>
        <family val="3"/>
      </rPr>
      <t>a パスカル</t>
    </r>
  </si>
  <si>
    <r>
      <t>L</t>
    </r>
    <r>
      <rPr>
        <sz val="12"/>
        <rFont val="ＭＳ Ｐゴシック"/>
        <family val="3"/>
      </rPr>
      <t>IQUID</t>
    </r>
  </si>
  <si>
    <t>予想圧力損失計算　kPa パスカル</t>
  </si>
  <si>
    <t>予想圧力損失　kPa パスカル</t>
  </si>
  <si>
    <t>計算結果のみについて公開しますが、計算式は公開しません。</t>
  </si>
  <si>
    <t>は流出（流量）係数が変わるため、上の予想計算書と数値が異なる場合があります。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</si>
</sst>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00000"/>
    <numFmt numFmtId="179" formatCode="#,##0.000000"/>
    <numFmt numFmtId="180" formatCode="0.00000_);[Red]\(0.00000\)"/>
    <numFmt numFmtId="181" formatCode="0.00000"/>
    <numFmt numFmtId="182" formatCode="0_);[Red]\(0\)"/>
    <numFmt numFmtId="183" formatCode="0.0_);[Red]\(0.0\)"/>
    <numFmt numFmtId="184" formatCode="0.00_);[Red]\(0.00\)"/>
    <numFmt numFmtId="185" formatCode="0.0000_);[Red]\(0.0000\)"/>
    <numFmt numFmtId="186" formatCode="0.000_);[Red]\(0.000\)"/>
  </numFmts>
  <fonts count="9">
    <font>
      <sz val="12"/>
      <name val="Arial"/>
      <family val="2"/>
    </font>
    <font>
      <b/>
      <sz val="10"/>
      <name val="Arial"/>
      <family val="2"/>
    </font>
    <font>
      <i/>
      <sz val="10"/>
      <name val="Arial"/>
      <family val="2"/>
    </font>
    <font>
      <b/>
      <i/>
      <sz val="10"/>
      <name val="Arial"/>
      <family val="2"/>
    </font>
    <font>
      <sz val="12"/>
      <name val="ＭＳ Ｐゴシック"/>
      <family val="3"/>
    </font>
    <font>
      <sz val="6"/>
      <name val="ＭＳ Ｐゴシック"/>
      <family val="3"/>
    </font>
    <font>
      <sz val="11"/>
      <name val="ＭＳ Ｐゴシック"/>
      <family val="3"/>
    </font>
    <font>
      <sz val="16"/>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6" fillId="0" borderId="0" applyFon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6" fontId="6" fillId="0" borderId="0" applyFont="0" applyFill="0" applyBorder="0" applyAlignment="0" applyProtection="0"/>
    <xf numFmtId="8" fontId="6" fillId="0" borderId="0" applyFont="0" applyFill="0" applyBorder="0" applyAlignment="0" applyProtection="0"/>
  </cellStyleXfs>
  <cellXfs count="35">
    <xf numFmtId="0" fontId="0" fillId="0" borderId="0" xfId="0" applyAlignment="1">
      <alignment/>
    </xf>
    <xf numFmtId="176" fontId="4" fillId="0" borderId="0" xfId="0" applyNumberFormat="1" applyFont="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xf>
    <xf numFmtId="176" fontId="4" fillId="0" borderId="0" xfId="0" applyNumberFormat="1" applyFont="1" applyBorder="1" applyAlignment="1">
      <alignment horizontal="center"/>
    </xf>
    <xf numFmtId="176" fontId="4" fillId="0" borderId="0" xfId="0" applyNumberFormat="1" applyFont="1" applyBorder="1" applyAlignment="1" applyProtection="1">
      <alignment/>
      <protection/>
    </xf>
    <xf numFmtId="176" fontId="4" fillId="2" borderId="1" xfId="0" applyNumberFormat="1" applyFont="1" applyFill="1" applyBorder="1" applyAlignment="1">
      <alignment/>
    </xf>
    <xf numFmtId="176" fontId="4" fillId="2" borderId="1" xfId="0" applyNumberFormat="1" applyFont="1" applyFill="1" applyBorder="1" applyAlignment="1" applyProtection="1">
      <alignment horizontal="center"/>
      <protection locked="0"/>
    </xf>
    <xf numFmtId="176" fontId="4" fillId="0" borderId="0" xfId="0" applyNumberFormat="1" applyFont="1" applyAlignment="1" applyProtection="1">
      <alignment/>
      <protection/>
    </xf>
    <xf numFmtId="182" fontId="4" fillId="0" borderId="0" xfId="0" applyNumberFormat="1" applyFont="1" applyFill="1" applyBorder="1" applyAlignment="1" applyProtection="1">
      <alignment horizontal="center"/>
      <protection/>
    </xf>
    <xf numFmtId="176" fontId="4" fillId="0" borderId="1" xfId="0" applyNumberFormat="1" applyFont="1" applyBorder="1" applyAlignment="1">
      <alignment horizontal="center"/>
    </xf>
    <xf numFmtId="183" fontId="4" fillId="0" borderId="1" xfId="0" applyNumberFormat="1" applyFont="1" applyBorder="1" applyAlignment="1">
      <alignment horizontal="center"/>
    </xf>
    <xf numFmtId="176" fontId="4" fillId="0" borderId="0" xfId="0" applyNumberFormat="1" applyFont="1" applyBorder="1" applyAlignment="1" applyProtection="1">
      <alignment/>
      <protection/>
    </xf>
    <xf numFmtId="0" fontId="0" fillId="0" borderId="0" xfId="0" applyBorder="1" applyAlignment="1" applyProtection="1">
      <alignment horizontal="center"/>
      <protection/>
    </xf>
    <xf numFmtId="176" fontId="4" fillId="0" borderId="0" xfId="0" applyNumberFormat="1" applyFont="1" applyFill="1" applyBorder="1" applyAlignment="1" applyProtection="1">
      <alignment horizontal="center"/>
      <protection/>
    </xf>
    <xf numFmtId="176" fontId="8" fillId="0" borderId="0" xfId="0" applyNumberFormat="1" applyFont="1" applyBorder="1" applyAlignment="1">
      <alignment/>
    </xf>
    <xf numFmtId="176" fontId="4" fillId="0" borderId="0" xfId="0" applyNumberFormat="1" applyFont="1" applyBorder="1" applyAlignment="1">
      <alignment horizontal="center"/>
    </xf>
    <xf numFmtId="176" fontId="4" fillId="0" borderId="1" xfId="0" applyNumberFormat="1" applyFont="1" applyBorder="1" applyAlignment="1">
      <alignment/>
    </xf>
    <xf numFmtId="176" fontId="4" fillId="0" borderId="1" xfId="0" applyNumberFormat="1" applyFont="1" applyBorder="1" applyAlignment="1" applyProtection="1">
      <alignment/>
      <protection/>
    </xf>
    <xf numFmtId="176" fontId="4" fillId="0" borderId="1" xfId="0" applyNumberFormat="1" applyFont="1" applyBorder="1" applyAlignment="1">
      <alignment horizontal="center"/>
    </xf>
    <xf numFmtId="177" fontId="4" fillId="0" borderId="1" xfId="0" applyNumberFormat="1" applyFont="1" applyBorder="1" applyAlignment="1" applyProtection="1">
      <alignment/>
      <protection/>
    </xf>
    <xf numFmtId="176" fontId="4" fillId="0" borderId="1" xfId="0" applyNumberFormat="1" applyFont="1" applyBorder="1" applyAlignment="1">
      <alignment/>
    </xf>
    <xf numFmtId="176" fontId="6" fillId="0" borderId="1" xfId="0" applyNumberFormat="1" applyFont="1" applyBorder="1" applyAlignment="1">
      <alignment horizontal="center"/>
    </xf>
    <xf numFmtId="185" fontId="4" fillId="0" borderId="1" xfId="0" applyNumberFormat="1" applyFont="1" applyBorder="1" applyAlignment="1">
      <alignment horizontal="center"/>
    </xf>
    <xf numFmtId="185" fontId="4" fillId="2" borderId="1" xfId="0" applyNumberFormat="1" applyFont="1" applyFill="1" applyBorder="1" applyAlignment="1" applyProtection="1">
      <alignment horizontal="center"/>
      <protection locked="0"/>
    </xf>
    <xf numFmtId="186" fontId="4" fillId="0" borderId="1" xfId="0" applyNumberFormat="1" applyFont="1" applyBorder="1" applyAlignment="1">
      <alignment horizontal="center"/>
    </xf>
    <xf numFmtId="183" fontId="4" fillId="0" borderId="0" xfId="0" applyNumberFormat="1" applyFont="1" applyBorder="1" applyAlignment="1">
      <alignment horizontal="center"/>
    </xf>
    <xf numFmtId="185" fontId="4" fillId="0" borderId="0" xfId="0" applyNumberFormat="1" applyFont="1" applyBorder="1" applyAlignment="1">
      <alignment horizontal="center"/>
    </xf>
    <xf numFmtId="182" fontId="4" fillId="0" borderId="0" xfId="0" applyNumberFormat="1" applyFont="1" applyBorder="1" applyAlignment="1">
      <alignment horizontal="center"/>
    </xf>
    <xf numFmtId="186" fontId="4" fillId="2" borderId="1" xfId="0" applyNumberFormat="1" applyFont="1" applyFill="1" applyBorder="1" applyAlignment="1">
      <alignment/>
    </xf>
    <xf numFmtId="176" fontId="4" fillId="0" borderId="1" xfId="0" applyNumberFormat="1" applyFont="1" applyFill="1" applyBorder="1" applyAlignment="1" applyProtection="1">
      <alignment/>
      <protection/>
    </xf>
    <xf numFmtId="176" fontId="4" fillId="0" borderId="1" xfId="0" applyNumberFormat="1" applyFont="1" applyFill="1" applyBorder="1" applyAlignment="1" applyProtection="1">
      <alignment horizontal="center"/>
      <protection/>
    </xf>
    <xf numFmtId="176" fontId="4" fillId="0" borderId="0" xfId="0" applyNumberFormat="1" applyFont="1" applyBorder="1" applyAlignment="1">
      <alignment horizontal="center"/>
    </xf>
    <xf numFmtId="0" fontId="0" fillId="0" borderId="0" xfId="0"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975"/>
          <c:y val="0.02575"/>
        </c:manualLayout>
      </c:layout>
      <c:spPr>
        <a:noFill/>
        <a:ln>
          <a:noFill/>
        </a:ln>
      </c:spPr>
      <c:txPr>
        <a:bodyPr vert="horz" rot="0"/>
        <a:lstStyle/>
        <a:p>
          <a:pPr>
            <a:defRPr lang="en-US" cap="none" sz="1600" b="0" i="0" u="none" baseline="0"/>
          </a:pPr>
        </a:p>
      </c:txPr>
    </c:title>
    <c:plotArea>
      <c:layout>
        <c:manualLayout>
          <c:xMode val="edge"/>
          <c:yMode val="edge"/>
          <c:x val="0.04425"/>
          <c:y val="0.1165"/>
          <c:w val="0.942"/>
          <c:h val="0.81875"/>
        </c:manualLayout>
      </c:layout>
      <c:scatterChart>
        <c:scatterStyle val="smoothMarker"/>
        <c:varyColors val="0"/>
        <c:ser>
          <c:idx val="0"/>
          <c:order val="0"/>
          <c:tx>
            <c:strRef>
              <c:f>LIQUID!$K$23</c:f>
              <c:strCache>
                <c:ptCount val="1"/>
                <c:pt idx="0">
                  <c:v>予想圧力損失　kPa パスカル</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LIQUID!$J$24:$J$35</c:f>
              <c:numCache/>
            </c:numRef>
          </c:xVal>
          <c:yVal>
            <c:numRef>
              <c:f>LIQUID!$K$24:$K$35</c:f>
              <c:numCache/>
            </c:numRef>
          </c:yVal>
          <c:smooth val="1"/>
        </c:ser>
        <c:axId val="52551236"/>
        <c:axId val="3199077"/>
      </c:scatterChart>
      <c:valAx>
        <c:axId val="52551236"/>
        <c:scaling>
          <c:orientation val="minMax"/>
        </c:scaling>
        <c:axPos val="b"/>
        <c:title>
          <c:tx>
            <c:rich>
              <a:bodyPr vert="horz" rot="0" anchor="ctr"/>
              <a:lstStyle/>
              <a:p>
                <a:pPr algn="ctr">
                  <a:defRPr/>
                </a:pPr>
                <a:r>
                  <a:rPr lang="en-US" cap="none" sz="1200" b="0" i="0" u="none" baseline="0"/>
                  <a:t>流量指示値</a:t>
                </a:r>
              </a:p>
            </c:rich>
          </c:tx>
          <c:layout/>
          <c:overlay val="0"/>
          <c:spPr>
            <a:noFill/>
            <a:ln>
              <a:noFill/>
            </a:ln>
          </c:spPr>
        </c:title>
        <c:delete val="0"/>
        <c:numFmt formatCode="General" sourceLinked="1"/>
        <c:majorTickMark val="in"/>
        <c:minorTickMark val="none"/>
        <c:tickLblPos val="nextTo"/>
        <c:crossAx val="3199077"/>
        <c:crosses val="autoZero"/>
        <c:crossBetween val="midCat"/>
        <c:dispUnits/>
      </c:valAx>
      <c:valAx>
        <c:axId val="3199077"/>
        <c:scaling>
          <c:orientation val="minMax"/>
        </c:scaling>
        <c:axPos val="l"/>
        <c:title>
          <c:tx>
            <c:rich>
              <a:bodyPr vert="horz" rot="-5400000" anchor="ctr"/>
              <a:lstStyle/>
              <a:p>
                <a:pPr algn="ctr">
                  <a:defRPr/>
                </a:pPr>
                <a:r>
                  <a:rPr lang="en-US" cap="none" sz="1200" b="0" i="0" u="none" baseline="0"/>
                  <a:t>圧力損失 kPa</a:t>
                </a:r>
              </a:p>
            </c:rich>
          </c:tx>
          <c:layout/>
          <c:overlay val="0"/>
          <c:spPr>
            <a:noFill/>
            <a:ln>
              <a:noFill/>
            </a:ln>
          </c:spPr>
        </c:title>
        <c:majorGridlines/>
        <c:delete val="0"/>
        <c:numFmt formatCode="General" sourceLinked="1"/>
        <c:majorTickMark val="in"/>
        <c:minorTickMark val="none"/>
        <c:tickLblPos val="nextTo"/>
        <c:crossAx val="525512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0</xdr:row>
      <xdr:rowOff>180975</xdr:rowOff>
    </xdr:from>
    <xdr:to>
      <xdr:col>10</xdr:col>
      <xdr:colOff>1228725</xdr:colOff>
      <xdr:row>18</xdr:row>
      <xdr:rowOff>66675</xdr:rowOff>
    </xdr:to>
    <xdr:pic>
      <xdr:nvPicPr>
        <xdr:cNvPr id="1" name="Picture 1"/>
        <xdr:cNvPicPr preferRelativeResize="1">
          <a:picLocks noChangeAspect="1"/>
        </xdr:cNvPicPr>
      </xdr:nvPicPr>
      <xdr:blipFill>
        <a:blip r:embed="rId1"/>
        <a:stretch>
          <a:fillRect/>
        </a:stretch>
      </xdr:blipFill>
      <xdr:spPr>
        <a:xfrm>
          <a:off x="8029575" y="180975"/>
          <a:ext cx="2676525" cy="4171950"/>
        </a:xfrm>
        <a:prstGeom prst="rect">
          <a:avLst/>
        </a:prstGeom>
        <a:noFill/>
        <a:ln w="9525" cmpd="sng">
          <a:noFill/>
        </a:ln>
      </xdr:spPr>
    </xdr:pic>
    <xdr:clientData/>
  </xdr:twoCellAnchor>
  <xdr:twoCellAnchor>
    <xdr:from>
      <xdr:col>2</xdr:col>
      <xdr:colOff>809625</xdr:colOff>
      <xdr:row>46</xdr:row>
      <xdr:rowOff>104775</xdr:rowOff>
    </xdr:from>
    <xdr:to>
      <xdr:col>10</xdr:col>
      <xdr:colOff>495300</xdr:colOff>
      <xdr:row>74</xdr:row>
      <xdr:rowOff>38100</xdr:rowOff>
    </xdr:to>
    <xdr:graphicFrame>
      <xdr:nvGraphicFramePr>
        <xdr:cNvPr id="2" name="Chart 4"/>
        <xdr:cNvGraphicFramePr/>
      </xdr:nvGraphicFramePr>
      <xdr:xfrm>
        <a:off x="2105025" y="10915650"/>
        <a:ext cx="7867650" cy="5267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47"/>
  <sheetViews>
    <sheetView showGridLines="0" tabSelected="1" zoomScale="85" zoomScaleNormal="85" workbookViewId="0" topLeftCell="A1">
      <selection activeCell="C4" sqref="C4"/>
    </sheetView>
  </sheetViews>
  <sheetFormatPr defaultColWidth="8.88671875" defaultRowHeight="15"/>
  <cols>
    <col min="1" max="1" width="3.4453125" style="1" customWidth="1"/>
    <col min="2" max="2" width="11.6640625" style="1" customWidth="1"/>
    <col min="3" max="3" width="33.88671875" style="1" customWidth="1"/>
    <col min="4" max="4" width="9.21484375" style="1" customWidth="1"/>
    <col min="5" max="5" width="10.4453125" style="1" customWidth="1"/>
    <col min="6" max="6" width="13.10546875" style="1" customWidth="1"/>
    <col min="7" max="7" width="2.88671875" style="1" customWidth="1"/>
    <col min="8" max="8" width="2.77734375" style="1" customWidth="1"/>
    <col min="9" max="9" width="10.6640625" style="1" customWidth="1"/>
    <col min="10" max="10" width="12.4453125" style="1" customWidth="1"/>
    <col min="11" max="11" width="30.3359375" style="1" customWidth="1"/>
    <col min="12" max="12" width="2.6640625" style="1" customWidth="1"/>
    <col min="13" max="13" width="5.99609375" style="1" customWidth="1"/>
    <col min="14" max="254" width="10.6640625" style="1" customWidth="1"/>
    <col min="255" max="16384" width="10.6640625" style="0" customWidth="1"/>
  </cols>
  <sheetData>
    <row r="1" spans="2:6" ht="18.75" customHeight="1">
      <c r="B1" s="16" t="s">
        <v>54</v>
      </c>
      <c r="C1" s="4"/>
      <c r="D1" s="13"/>
      <c r="E1" s="13" t="s">
        <v>50</v>
      </c>
      <c r="F1" s="4"/>
    </row>
    <row r="2" spans="2:6" ht="18.75" customHeight="1">
      <c r="B2" s="33" t="s">
        <v>53</v>
      </c>
      <c r="C2" s="34"/>
      <c r="D2" s="14"/>
      <c r="E2" s="14"/>
      <c r="F2" s="2"/>
    </row>
    <row r="3" spans="2:6" ht="18.75" customHeight="1">
      <c r="B3" s="4"/>
      <c r="C3" s="4"/>
      <c r="D3" s="13"/>
      <c r="E3" s="13"/>
      <c r="F3" s="4"/>
    </row>
    <row r="4" spans="2:6" ht="18.75" customHeight="1">
      <c r="B4" s="5" t="s">
        <v>0</v>
      </c>
      <c r="C4" s="8"/>
      <c r="D4" s="15"/>
      <c r="E4" s="15"/>
      <c r="F4" s="6"/>
    </row>
    <row r="5" spans="2:6" ht="18.75" customHeight="1">
      <c r="B5" s="5" t="s">
        <v>1</v>
      </c>
      <c r="C5" s="8"/>
      <c r="D5" s="15"/>
      <c r="E5" s="15"/>
      <c r="F5" s="6"/>
    </row>
    <row r="6" spans="2:6" ht="18.75" customHeight="1">
      <c r="B6" s="5" t="s">
        <v>6</v>
      </c>
      <c r="C6" s="8"/>
      <c r="D6" s="15"/>
      <c r="E6" s="15"/>
      <c r="F6" s="6"/>
    </row>
    <row r="7" spans="2:6" ht="18.75" customHeight="1">
      <c r="B7" s="5" t="s">
        <v>2</v>
      </c>
      <c r="C7" s="8"/>
      <c r="D7" s="15"/>
      <c r="E7" s="15"/>
      <c r="F7" s="6"/>
    </row>
    <row r="8" spans="2:6" ht="18.75" customHeight="1">
      <c r="B8" s="4"/>
      <c r="C8" s="17" t="s">
        <v>47</v>
      </c>
      <c r="D8" s="13"/>
      <c r="E8" s="13"/>
      <c r="F8" s="4"/>
    </row>
    <row r="9" spans="2:6" ht="18.75" customHeight="1">
      <c r="B9" s="3" t="s">
        <v>3</v>
      </c>
      <c r="C9" s="18" t="s">
        <v>55</v>
      </c>
      <c r="D9" s="19"/>
      <c r="E9" s="19"/>
      <c r="F9" s="32" t="s">
        <v>60</v>
      </c>
    </row>
    <row r="10" spans="2:7" ht="18.75" customHeight="1">
      <c r="B10" s="2"/>
      <c r="C10" s="18" t="s">
        <v>56</v>
      </c>
      <c r="D10" s="19"/>
      <c r="E10" s="19"/>
      <c r="F10" s="30">
        <v>20</v>
      </c>
      <c r="G10" s="2"/>
    </row>
    <row r="11" spans="2:7" ht="18.75" customHeight="1">
      <c r="B11" s="4"/>
      <c r="C11" s="18" t="s">
        <v>57</v>
      </c>
      <c r="D11" s="19"/>
      <c r="E11" s="19"/>
      <c r="F11" s="30">
        <v>1000</v>
      </c>
      <c r="G11" s="2"/>
    </row>
    <row r="12" spans="2:7" ht="18.75" customHeight="1">
      <c r="B12" s="4"/>
      <c r="C12" s="18"/>
      <c r="D12" s="19"/>
      <c r="E12" s="19"/>
      <c r="F12" s="31"/>
      <c r="G12" s="2"/>
    </row>
    <row r="13" spans="2:7" ht="18.75" customHeight="1">
      <c r="B13" s="3" t="s">
        <v>4</v>
      </c>
      <c r="C13" s="18" t="s">
        <v>31</v>
      </c>
      <c r="D13" s="20" t="s">
        <v>20</v>
      </c>
      <c r="E13" s="18"/>
      <c r="F13" s="7">
        <v>54</v>
      </c>
      <c r="G13" s="2"/>
    </row>
    <row r="14" spans="2:7" ht="18.75" customHeight="1">
      <c r="B14" s="2"/>
      <c r="C14" s="18" t="s">
        <v>32</v>
      </c>
      <c r="D14" s="20" t="s">
        <v>21</v>
      </c>
      <c r="E14" s="18"/>
      <c r="F14" s="7">
        <v>83.1</v>
      </c>
      <c r="G14" s="2"/>
    </row>
    <row r="15" spans="2:7" ht="18.75" customHeight="1">
      <c r="B15" s="4"/>
      <c r="C15" s="18" t="s">
        <v>33</v>
      </c>
      <c r="D15" s="20" t="s">
        <v>22</v>
      </c>
      <c r="E15" s="18"/>
      <c r="F15" s="7">
        <v>95</v>
      </c>
      <c r="G15" s="2"/>
    </row>
    <row r="16" spans="2:7" ht="18.75" customHeight="1">
      <c r="B16" s="4"/>
      <c r="C16" s="18" t="s">
        <v>34</v>
      </c>
      <c r="D16" s="20" t="s">
        <v>23</v>
      </c>
      <c r="E16" s="23" t="s">
        <v>48</v>
      </c>
      <c r="F16" s="7">
        <v>65</v>
      </c>
      <c r="G16" s="2"/>
    </row>
    <row r="17" spans="2:7" ht="18.75" customHeight="1">
      <c r="B17" s="4"/>
      <c r="C17" s="18" t="s">
        <v>35</v>
      </c>
      <c r="D17" s="20" t="s">
        <v>24</v>
      </c>
      <c r="E17" s="18"/>
      <c r="F17" s="7">
        <v>0</v>
      </c>
      <c r="G17" s="2"/>
    </row>
    <row r="18" spans="2:7" ht="18.75" customHeight="1">
      <c r="B18" s="4"/>
      <c r="C18" s="18" t="s">
        <v>36</v>
      </c>
      <c r="D18" s="20" t="s">
        <v>25</v>
      </c>
      <c r="E18" s="20" t="s">
        <v>30</v>
      </c>
      <c r="F18" s="19">
        <f>F15-(F16+F17)</f>
        <v>30</v>
      </c>
      <c r="G18" s="2"/>
    </row>
    <row r="19" spans="2:6" ht="18.75" customHeight="1">
      <c r="B19" s="4"/>
      <c r="C19" s="18" t="s">
        <v>37</v>
      </c>
      <c r="D19" s="20" t="s">
        <v>26</v>
      </c>
      <c r="E19" s="20" t="s">
        <v>30</v>
      </c>
      <c r="F19" s="19">
        <f>(F14-F13)/(F16+F17+F18)*(F17+F16)+F13</f>
        <v>73.91052631578947</v>
      </c>
    </row>
    <row r="20" spans="2:11" ht="18.75" customHeight="1">
      <c r="B20" s="4"/>
      <c r="C20" s="18" t="s">
        <v>38</v>
      </c>
      <c r="D20" s="20" t="s">
        <v>27</v>
      </c>
      <c r="E20" s="20" t="s">
        <v>30</v>
      </c>
      <c r="F20" s="19">
        <f>(F14-F13)/(F16+F17+F18)*F17+F13</f>
        <v>54</v>
      </c>
      <c r="J20" s="11" t="s">
        <v>13</v>
      </c>
      <c r="K20" s="11" t="s">
        <v>61</v>
      </c>
    </row>
    <row r="21" spans="2:11" ht="18.75" customHeight="1">
      <c r="B21" s="4"/>
      <c r="C21" s="18" t="s">
        <v>39</v>
      </c>
      <c r="D21" s="20" t="s">
        <v>28</v>
      </c>
      <c r="E21" s="20" t="s">
        <v>30</v>
      </c>
      <c r="F21" s="19">
        <f>+F20*0.99</f>
        <v>53.46</v>
      </c>
      <c r="G21" s="2"/>
      <c r="J21" s="25">
        <v>20</v>
      </c>
      <c r="K21" s="26">
        <f>+$F$32*0.15*J21/F10+$F$32</f>
        <v>10.043014612534243</v>
      </c>
    </row>
    <row r="22" spans="2:6" ht="18.75" customHeight="1">
      <c r="B22" s="3"/>
      <c r="C22" s="18"/>
      <c r="D22" s="20"/>
      <c r="E22" s="20"/>
      <c r="F22" s="19"/>
    </row>
    <row r="23" spans="2:11" ht="18.75" customHeight="1">
      <c r="B23" s="2"/>
      <c r="C23" s="18"/>
      <c r="D23" s="20"/>
      <c r="E23" s="20"/>
      <c r="F23" s="19"/>
      <c r="I23" s="11" t="s">
        <v>11</v>
      </c>
      <c r="J23" s="11" t="s">
        <v>12</v>
      </c>
      <c r="K23" s="11" t="s">
        <v>62</v>
      </c>
    </row>
    <row r="24" spans="2:11" ht="18.75" customHeight="1">
      <c r="B24" s="3" t="s">
        <v>5</v>
      </c>
      <c r="C24" s="18" t="s">
        <v>40</v>
      </c>
      <c r="D24" s="20" t="s">
        <v>29</v>
      </c>
      <c r="E24" s="20" t="s">
        <v>30</v>
      </c>
      <c r="F24" s="19">
        <f>PI()/4*F13^2/10^2</f>
        <v>22.902210444669592</v>
      </c>
      <c r="I24" s="12">
        <v>100</v>
      </c>
      <c r="J24" s="24">
        <f aca="true" t="shared" si="0" ref="J24:J34">+$F$10*I24/100</f>
        <v>20</v>
      </c>
      <c r="K24" s="26">
        <f>+$F$32*0.15*1+$F$32</f>
        <v>10.043014612534243</v>
      </c>
    </row>
    <row r="25" spans="2:11" ht="18.75" customHeight="1">
      <c r="B25" s="4"/>
      <c r="C25" s="18" t="s">
        <v>41</v>
      </c>
      <c r="D25" s="20" t="s">
        <v>29</v>
      </c>
      <c r="E25" s="20" t="s">
        <v>30</v>
      </c>
      <c r="F25" s="19">
        <f>PI()*F21^2/4/10^2</f>
        <v>22.44645645682067</v>
      </c>
      <c r="I25" s="12">
        <v>90</v>
      </c>
      <c r="J25" s="24">
        <f t="shared" si="0"/>
        <v>18</v>
      </c>
      <c r="K25" s="26">
        <f>+$F$32*0.15*0.9+$F$32</f>
        <v>9.912018769762057</v>
      </c>
    </row>
    <row r="26" spans="2:11" ht="18.75" customHeight="1">
      <c r="B26" s="4"/>
      <c r="C26" s="18" t="s">
        <v>42</v>
      </c>
      <c r="D26" s="20" t="s">
        <v>29</v>
      </c>
      <c r="E26" s="20" t="s">
        <v>30</v>
      </c>
      <c r="F26" s="19">
        <f>PI()/4*F19^2/10^2</f>
        <v>42.9044630514777</v>
      </c>
      <c r="I26" s="12">
        <v>80</v>
      </c>
      <c r="J26" s="24">
        <f t="shared" si="0"/>
        <v>16</v>
      </c>
      <c r="K26" s="26">
        <f>+$F$32*0.15*0.8+$F$32</f>
        <v>9.781022926989872</v>
      </c>
    </row>
    <row r="27" spans="2:11" ht="18.75" customHeight="1">
      <c r="B27" s="4"/>
      <c r="C27" s="18" t="s">
        <v>43</v>
      </c>
      <c r="D27" s="20" t="s">
        <v>29</v>
      </c>
      <c r="E27" s="20" t="s">
        <v>30</v>
      </c>
      <c r="F27" s="19">
        <f>PI()/4*F20^2/10^2</f>
        <v>22.902210444669592</v>
      </c>
      <c r="I27" s="12">
        <v>70</v>
      </c>
      <c r="J27" s="24">
        <f t="shared" si="0"/>
        <v>14</v>
      </c>
      <c r="K27" s="26">
        <f>+$F$32*0.15*0.7+$F$32</f>
        <v>9.650027084217685</v>
      </c>
    </row>
    <row r="28" spans="2:11" ht="18.75" customHeight="1">
      <c r="B28" s="4"/>
      <c r="C28" s="18" t="s">
        <v>44</v>
      </c>
      <c r="D28" s="20" t="s">
        <v>29</v>
      </c>
      <c r="E28" s="20" t="s">
        <v>30</v>
      </c>
      <c r="F28" s="21">
        <f>F26-F25</f>
        <v>20.45800659465703</v>
      </c>
      <c r="I28" s="12">
        <v>60</v>
      </c>
      <c r="J28" s="24">
        <f t="shared" si="0"/>
        <v>12</v>
      </c>
      <c r="K28" s="26">
        <f>+$F$32*0.15*0.6+$F$32</f>
        <v>9.5190312414455</v>
      </c>
    </row>
    <row r="29" spans="2:11" ht="18.75" customHeight="1">
      <c r="B29" s="4"/>
      <c r="C29" s="22" t="s">
        <v>51</v>
      </c>
      <c r="D29" s="11" t="s">
        <v>52</v>
      </c>
      <c r="E29" s="20" t="s">
        <v>30</v>
      </c>
      <c r="F29" s="22">
        <f>+F10/3600/(F24*0.0001)</f>
        <v>2.4257726427662756</v>
      </c>
      <c r="I29" s="12">
        <v>50</v>
      </c>
      <c r="J29" s="24">
        <f t="shared" si="0"/>
        <v>10</v>
      </c>
      <c r="K29" s="26">
        <f>+$F$32*0.15*0.5+$F$32</f>
        <v>9.388035398673313</v>
      </c>
    </row>
    <row r="30" spans="2:11" ht="18.75" customHeight="1">
      <c r="B30" s="4"/>
      <c r="C30" s="18" t="s">
        <v>45</v>
      </c>
      <c r="D30" s="20"/>
      <c r="E30" s="20" t="s">
        <v>30</v>
      </c>
      <c r="F30" s="19">
        <f>(F10/(F28*10^-4*4.4272*0.65*3600))^2*F11/1000*10^3*9.8067</f>
        <v>8733.056184812385</v>
      </c>
      <c r="I30" s="12">
        <v>40</v>
      </c>
      <c r="J30" s="24">
        <f t="shared" si="0"/>
        <v>8</v>
      </c>
      <c r="K30" s="26">
        <f>+$F$32*0.15*0.4+$F$32</f>
        <v>9.257039555901128</v>
      </c>
    </row>
    <row r="31" spans="2:11" ht="18.75" customHeight="1">
      <c r="B31" s="4"/>
      <c r="C31" s="18" t="s">
        <v>46</v>
      </c>
      <c r="D31" s="20"/>
      <c r="E31" s="20" t="s">
        <v>30</v>
      </c>
      <c r="F31" s="19">
        <f>+F30*1.15</f>
        <v>10043.014612534242</v>
      </c>
      <c r="I31" s="12">
        <v>30</v>
      </c>
      <c r="J31" s="24">
        <f t="shared" si="0"/>
        <v>6</v>
      </c>
      <c r="K31" s="26">
        <f>+$F$32*0.15*0.3+$F$32</f>
        <v>9.126043713128942</v>
      </c>
    </row>
    <row r="32" spans="2:11" ht="18.75" customHeight="1">
      <c r="B32" s="4"/>
      <c r="C32" s="18" t="s">
        <v>58</v>
      </c>
      <c r="D32" s="20"/>
      <c r="E32" s="20" t="s">
        <v>30</v>
      </c>
      <c r="F32" s="19">
        <f>+F30/1000</f>
        <v>8.733056184812385</v>
      </c>
      <c r="I32" s="12">
        <v>20</v>
      </c>
      <c r="J32" s="24">
        <f t="shared" si="0"/>
        <v>4</v>
      </c>
      <c r="K32" s="26">
        <f>+$F$32*0.15*0.2+$F$32</f>
        <v>8.995047870356757</v>
      </c>
    </row>
    <row r="33" spans="2:11" ht="18.75" customHeight="1">
      <c r="B33" s="4"/>
      <c r="C33" s="18" t="s">
        <v>59</v>
      </c>
      <c r="D33" s="20"/>
      <c r="E33" s="20" t="s">
        <v>30</v>
      </c>
      <c r="F33" s="19">
        <f>+F32*1.15</f>
        <v>10.043014612534243</v>
      </c>
      <c r="I33" s="12">
        <v>10</v>
      </c>
      <c r="J33" s="24">
        <f t="shared" si="0"/>
        <v>2</v>
      </c>
      <c r="K33" s="26">
        <f>+$F$32*0.15*0.1+$F$32</f>
        <v>8.86405202758457</v>
      </c>
    </row>
    <row r="34" spans="2:11" ht="18.75" customHeight="1">
      <c r="B34" s="4" t="s">
        <v>8</v>
      </c>
      <c r="C34" s="2"/>
      <c r="D34" s="2"/>
      <c r="E34" s="2"/>
      <c r="F34" s="2"/>
      <c r="I34" s="12">
        <v>0</v>
      </c>
      <c r="J34" s="24">
        <f t="shared" si="0"/>
        <v>0</v>
      </c>
      <c r="K34" s="26">
        <v>0</v>
      </c>
    </row>
    <row r="35" spans="2:11" ht="18.75" customHeight="1">
      <c r="B35" s="4" t="s">
        <v>18</v>
      </c>
      <c r="C35" s="4"/>
      <c r="D35" s="4"/>
      <c r="E35" s="4"/>
      <c r="F35" s="4"/>
      <c r="I35" s="27"/>
      <c r="J35" s="28"/>
      <c r="K35" s="29"/>
    </row>
    <row r="36" spans="2:6" ht="18.75" customHeight="1">
      <c r="B36" s="4" t="s">
        <v>7</v>
      </c>
      <c r="C36" s="4"/>
      <c r="D36" s="4"/>
      <c r="E36" s="4"/>
      <c r="F36" s="4"/>
    </row>
    <row r="37" spans="2:9" ht="18.75" customHeight="1">
      <c r="B37" s="4" t="s">
        <v>17</v>
      </c>
      <c r="C37" s="4"/>
      <c r="D37" s="4"/>
      <c r="E37" s="4"/>
      <c r="F37" s="4"/>
      <c r="I37" s="9"/>
    </row>
    <row r="38" spans="2:9" ht="18.75" customHeight="1">
      <c r="B38" s="4" t="s">
        <v>64</v>
      </c>
      <c r="C38" s="4"/>
      <c r="D38" s="4"/>
      <c r="E38" s="4"/>
      <c r="F38" s="4"/>
      <c r="I38" s="10"/>
    </row>
    <row r="39" spans="2:6" ht="18.75" customHeight="1">
      <c r="B39" s="4" t="s">
        <v>9</v>
      </c>
      <c r="C39" s="4"/>
      <c r="D39" s="4"/>
      <c r="E39" s="4"/>
      <c r="F39" s="4"/>
    </row>
    <row r="40" spans="2:6" ht="18.75" customHeight="1">
      <c r="B40" s="4" t="s">
        <v>10</v>
      </c>
      <c r="C40" s="4"/>
      <c r="D40" s="4"/>
      <c r="E40" s="4"/>
      <c r="F40" s="4"/>
    </row>
    <row r="41" spans="2:6" ht="18.75" customHeight="1">
      <c r="B41" s="4" t="s">
        <v>14</v>
      </c>
      <c r="C41" s="4"/>
      <c r="D41" s="4"/>
      <c r="E41" s="4"/>
      <c r="F41" s="4"/>
    </row>
    <row r="42" spans="2:6" ht="18.75" customHeight="1">
      <c r="B42" s="4" t="s">
        <v>15</v>
      </c>
      <c r="C42" s="4"/>
      <c r="D42" s="4"/>
      <c r="E42" s="4"/>
      <c r="F42" s="4"/>
    </row>
    <row r="43" spans="2:6" ht="18.75" customHeight="1">
      <c r="B43" s="4" t="s">
        <v>19</v>
      </c>
      <c r="C43" s="4"/>
      <c r="D43" s="4"/>
      <c r="E43" s="4"/>
      <c r="F43" s="4"/>
    </row>
    <row r="44" spans="2:6" ht="15">
      <c r="B44" s="4" t="s">
        <v>16</v>
      </c>
      <c r="C44" s="4"/>
      <c r="D44" s="4"/>
      <c r="E44" s="4"/>
      <c r="F44" s="4"/>
    </row>
    <row r="45" spans="2:6" ht="15">
      <c r="B45" s="1" t="s">
        <v>49</v>
      </c>
      <c r="C45" s="4"/>
      <c r="D45" s="4"/>
      <c r="E45" s="4"/>
      <c r="F45" s="4"/>
    </row>
    <row r="46" spans="2:6" ht="15">
      <c r="B46" s="4" t="s">
        <v>63</v>
      </c>
      <c r="C46" s="4"/>
      <c r="D46" s="4"/>
      <c r="E46" s="4"/>
      <c r="F46" s="4"/>
    </row>
    <row r="47" spans="2:6" ht="15">
      <c r="B47" s="4"/>
      <c r="C47" s="4"/>
      <c r="D47" s="4"/>
      <c r="E47" s="4"/>
      <c r="F47" s="4"/>
    </row>
  </sheetData>
  <sheetProtection sheet="1" objects="1" scenarios="1" selectLockedCells="1"/>
  <mergeCells count="1">
    <mergeCell ref="B2:C2"/>
  </mergeCells>
  <printOptions/>
  <pageMargins left="0.4" right="0.17" top="0.82" bottom="0.5118110236220472" header="0" footer="0"/>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sakata-pc1</dc:creator>
  <cp:keywords/>
  <dc:description/>
  <cp:lastModifiedBy>gijutsu-sakata</cp:lastModifiedBy>
  <cp:lastPrinted>2015-07-14T06:46:20Z</cp:lastPrinted>
  <dcterms:created xsi:type="dcterms:W3CDTF">2012-06-20T01:38:55Z</dcterms:created>
  <dcterms:modified xsi:type="dcterms:W3CDTF">2016-04-26T07:35:39Z</dcterms:modified>
  <cp:category/>
  <cp:version/>
  <cp:contentType/>
  <cp:contentStatus/>
</cp:coreProperties>
</file>